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uan\DH Nong nghiep\Quan ly SV\Hoc bong\DRL 10-2022\"/>
    </mc:Choice>
  </mc:AlternateContent>
  <xr:revisionPtr revIDLastSave="0" documentId="13_ncr:1_{75424EB2-CFE8-46B8-8C5C-0B725F2D3E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Sheet1!$A$4:$I$68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" l="1"/>
  <c r="H64" i="1"/>
  <c r="H49" i="1"/>
  <c r="H35" i="1"/>
  <c r="H36" i="1"/>
  <c r="H37" i="1"/>
  <c r="H38" i="1"/>
  <c r="H40" i="1"/>
  <c r="H43" i="1"/>
  <c r="H44" i="1"/>
  <c r="H45" i="1"/>
  <c r="H46" i="1"/>
  <c r="H51" i="1"/>
  <c r="H52" i="1"/>
  <c r="H23" i="1"/>
  <c r="H29" i="1"/>
  <c r="H60" i="1"/>
  <c r="H61" i="1" l="1"/>
  <c r="J60" i="1" s="1"/>
  <c r="L60" i="1" s="1"/>
  <c r="H50" i="1"/>
  <c r="H41" i="1"/>
  <c r="H39" i="1"/>
  <c r="H34" i="1"/>
  <c r="H48" i="1"/>
  <c r="H21" i="1"/>
  <c r="H24" i="1"/>
  <c r="H42" i="1"/>
  <c r="H33" i="1"/>
  <c r="H47" i="1"/>
  <c r="H22" i="1"/>
  <c r="H20" i="1"/>
  <c r="H25" i="1"/>
  <c r="H63" i="1"/>
  <c r="H13" i="1"/>
  <c r="H14" i="1"/>
  <c r="H12" i="1"/>
  <c r="H6" i="1"/>
  <c r="H26" i="1"/>
  <c r="H30" i="1"/>
  <c r="H31" i="1"/>
  <c r="H19" i="1"/>
  <c r="H17" i="1"/>
  <c r="H28" i="1"/>
  <c r="H18" i="1"/>
  <c r="H67" i="1"/>
  <c r="J67" i="1" s="1"/>
  <c r="L67" i="1" s="1"/>
  <c r="H56" i="1"/>
  <c r="H55" i="1"/>
  <c r="H53" i="1"/>
  <c r="H32" i="1"/>
  <c r="H54" i="1"/>
  <c r="H27" i="1"/>
  <c r="H8" i="1"/>
  <c r="H62" i="1"/>
  <c r="H7" i="1"/>
  <c r="H11" i="1"/>
  <c r="K68" i="1"/>
  <c r="H5" i="1"/>
  <c r="H58" i="1"/>
  <c r="J58" i="1" s="1"/>
  <c r="L58" i="1" s="1"/>
  <c r="I58" i="1" s="1"/>
  <c r="H65" i="1"/>
  <c r="H9" i="1"/>
  <c r="J62" i="1" l="1"/>
  <c r="J11" i="1"/>
  <c r="L11" i="1" s="1"/>
  <c r="J53" i="1"/>
  <c r="L53" i="1" s="1"/>
  <c r="L62" i="1"/>
  <c r="J32" i="1"/>
  <c r="L32" i="1" s="1"/>
  <c r="J17" i="1"/>
  <c r="L17" i="1" s="1"/>
  <c r="J7" i="1"/>
  <c r="L7" i="1" s="1"/>
  <c r="J5" i="1"/>
  <c r="L5" i="1" s="1"/>
  <c r="J9" i="1"/>
  <c r="L9" i="1" s="1"/>
  <c r="H68" i="1"/>
  <c r="F71" i="1" s="1"/>
  <c r="F72" i="1" s="1"/>
  <c r="I60" i="1" l="1"/>
  <c r="I17" i="1"/>
  <c r="J68" i="1"/>
  <c r="I5" i="1"/>
  <c r="L68" i="1"/>
</calcChain>
</file>

<file path=xl/sharedStrings.xml><?xml version="1.0" encoding="utf-8"?>
<sst xmlns="http://schemas.openxmlformats.org/spreadsheetml/2006/main" count="318" uniqueCount="162">
  <si>
    <t>TT</t>
  </si>
  <si>
    <t>Họ và tên</t>
  </si>
  <si>
    <t>Mã SV</t>
  </si>
  <si>
    <t>Lớp</t>
  </si>
  <si>
    <t>Điểm 
TBCHK</t>
  </si>
  <si>
    <t>Xếp loại 
rèn luyện</t>
  </si>
  <si>
    <t xml:space="preserve">Quỹ học bổng KKHT của khoa được cấp: </t>
  </si>
  <si>
    <t xml:space="preserve">Đã cấp: </t>
  </si>
  <si>
    <t>Người lập</t>
  </si>
  <si>
    <t>TỔNG</t>
  </si>
  <si>
    <t>đồng</t>
  </si>
  <si>
    <t>Nguyễn Thị Bích Thuận</t>
  </si>
  <si>
    <t>Số tiền chênh:</t>
  </si>
  <si>
    <t>KT. Trưởng khoa</t>
  </si>
  <si>
    <t>Mức HBKKHT
(đ/kỳ)</t>
  </si>
  <si>
    <t>Ngành</t>
  </si>
  <si>
    <t>DANH SÁCH SINH VIÊN KHOA TÀI NGUYÊN VÀ MÔI TRƯỜNG</t>
  </si>
  <si>
    <t>PGS.TS. Trần Quốc Vinh</t>
  </si>
  <si>
    <t>KHMT</t>
  </si>
  <si>
    <t>QLBĐS</t>
  </si>
  <si>
    <t>QLDD</t>
  </si>
  <si>
    <t>KHĐ</t>
  </si>
  <si>
    <t>QLTNMT</t>
  </si>
  <si>
    <t>DDCT</t>
  </si>
  <si>
    <t>HB dự kiến</t>
  </si>
  <si>
    <t>HB được cấp</t>
  </si>
  <si>
    <t>641598</t>
  </si>
  <si>
    <t>Đinh Trung Hải</t>
  </si>
  <si>
    <t>K64KHDA</t>
  </si>
  <si>
    <t>Chênh lệch</t>
  </si>
  <si>
    <t>645270</t>
  </si>
  <si>
    <t>Phạm Duy Khánh</t>
  </si>
  <si>
    <t>K64QLTNA</t>
  </si>
  <si>
    <t>655288</t>
  </si>
  <si>
    <t>Lê Thị Thanh Thảo</t>
  </si>
  <si>
    <t>K65QLTNMTA</t>
  </si>
  <si>
    <t>655470</t>
  </si>
  <si>
    <t>Lê Viết Thế Anh</t>
  </si>
  <si>
    <r>
      <t>ĐỀ NGHỊ XÉT CẤP HỌC BỔNG KHUYẾN KHÍCH HỌC TẬP 
HỌC KỲ 1 NĂM HỌC 2021 - 2022 (</t>
    </r>
    <r>
      <rPr>
        <b/>
        <sz val="14"/>
        <color rgb="FFFF0000"/>
        <rFont val="Times New Roman"/>
        <family val="1"/>
      </rPr>
      <t>DỰ KIẾN</t>
    </r>
    <r>
      <rPr>
        <b/>
        <sz val="14"/>
        <rFont val="Times New Roman"/>
        <family val="1"/>
      </rPr>
      <t>)</t>
    </r>
  </si>
  <si>
    <t>K66QLBDS</t>
  </si>
  <si>
    <t>6666490</t>
  </si>
  <si>
    <t>Hoàng Thị Ngọc Trang</t>
  </si>
  <si>
    <t>646399</t>
  </si>
  <si>
    <t>Lê Tiến Hưng</t>
  </si>
  <si>
    <t>K64KHMTA</t>
  </si>
  <si>
    <t>K65KHMTA</t>
  </si>
  <si>
    <t>651402</t>
  </si>
  <si>
    <t>Nguyễn Cao Phương Thảo</t>
  </si>
  <si>
    <t>Ghi chú về số tiền thiếu theo ngành</t>
  </si>
  <si>
    <t>K65DDCTA</t>
  </si>
  <si>
    <t>640932</t>
  </si>
  <si>
    <t>Dương Thùy Ninh</t>
  </si>
  <si>
    <t>K64QLDDA</t>
  </si>
  <si>
    <t>646421</t>
  </si>
  <si>
    <t>Trần Thị Thoa</t>
  </si>
  <si>
    <t>646644</t>
  </si>
  <si>
    <t>Lưu Tiểu Băng</t>
  </si>
  <si>
    <t>646080</t>
  </si>
  <si>
    <t>Tạ Sơn Đông</t>
  </si>
  <si>
    <t>650181</t>
  </si>
  <si>
    <t>Hoàng ánh Dương</t>
  </si>
  <si>
    <t>K65QLDDA</t>
  </si>
  <si>
    <t>654761</t>
  </si>
  <si>
    <t>Nguyễn Ngọc Minh Anh</t>
  </si>
  <si>
    <t>650180</t>
  </si>
  <si>
    <t>Nguyễn Thị Thúy Ngân</t>
  </si>
  <si>
    <t>653620</t>
  </si>
  <si>
    <t>Phạm Văn Huy</t>
  </si>
  <si>
    <t>650684</t>
  </si>
  <si>
    <t>Lê Thị Thu Hà</t>
  </si>
  <si>
    <t>651833</t>
  </si>
  <si>
    <t>Nguyễn Thị Phượng</t>
  </si>
  <si>
    <t>652567</t>
  </si>
  <si>
    <t>Trần Duy Phúc</t>
  </si>
  <si>
    <t>K66QLDDB</t>
  </si>
  <si>
    <t>6650608</t>
  </si>
  <si>
    <t>Đình Anh Tuấn</t>
  </si>
  <si>
    <t>K66QLDDA</t>
  </si>
  <si>
    <t>6660917</t>
  </si>
  <si>
    <t>Trương Mỹ Hoa</t>
  </si>
  <si>
    <t>Xuất sắc</t>
  </si>
  <si>
    <t>Tốt</t>
  </si>
  <si>
    <t>Khá</t>
  </si>
  <si>
    <t>647183</t>
  </si>
  <si>
    <t>Trương Vũ Ngọc Anh</t>
  </si>
  <si>
    <t>651891</t>
  </si>
  <si>
    <t>Đinh Xuân Vũ</t>
  </si>
  <si>
    <t>640912</t>
  </si>
  <si>
    <t>Trần Xuân Trường</t>
  </si>
  <si>
    <t>642243</t>
  </si>
  <si>
    <t>Đặng Xuân Thành</t>
  </si>
  <si>
    <t>642879</t>
  </si>
  <si>
    <t>Ly A Khánh</t>
  </si>
  <si>
    <t>646197</t>
  </si>
  <si>
    <t>Hoàng Đình An</t>
  </si>
  <si>
    <t>641004</t>
  </si>
  <si>
    <t>Nguyễn Đăng Mĩ</t>
  </si>
  <si>
    <t>655565</t>
  </si>
  <si>
    <t>Nguyễn Thị Trang</t>
  </si>
  <si>
    <t>652174</t>
  </si>
  <si>
    <t>Trần Thị Ngọc</t>
  </si>
  <si>
    <t>651770</t>
  </si>
  <si>
    <t>Nguyễn Phạm Linh Trang</t>
  </si>
  <si>
    <t>652414</t>
  </si>
  <si>
    <t>Nông Minh Thư</t>
  </si>
  <si>
    <t>652521</t>
  </si>
  <si>
    <t>Giang Thị Thu Trà</t>
  </si>
  <si>
    <t>651063</t>
  </si>
  <si>
    <t>Nguyễn Quốc Giám</t>
  </si>
  <si>
    <t>6661977</t>
  </si>
  <si>
    <t>Vũ Quang Hiếu</t>
  </si>
  <si>
    <t>6655325</t>
  </si>
  <si>
    <t>Thạch Văn Quốc Khánh</t>
  </si>
  <si>
    <t>6650072</t>
  </si>
  <si>
    <t>Bùi Khánh Linh</t>
  </si>
  <si>
    <t>6660584</t>
  </si>
  <si>
    <t>Vũ Thị Thuần</t>
  </si>
  <si>
    <t>6662615</t>
  </si>
  <si>
    <t>Dương Thị Trà</t>
  </si>
  <si>
    <t>655223</t>
  </si>
  <si>
    <t>Vũ Thu Trà</t>
  </si>
  <si>
    <t>654291</t>
  </si>
  <si>
    <t>Nguyễn Thị Thu Hoài</t>
  </si>
  <si>
    <t>651518</t>
  </si>
  <si>
    <t>Phan Thu Ngân</t>
  </si>
  <si>
    <t>640012</t>
  </si>
  <si>
    <t>Đào Xuân Thu</t>
  </si>
  <si>
    <t>646077</t>
  </si>
  <si>
    <t>Lê Anh Đức</t>
  </si>
  <si>
    <t>646642</t>
  </si>
  <si>
    <t>Đặng Trung Anh</t>
  </si>
  <si>
    <t>642803</t>
  </si>
  <si>
    <t>Đào Thị Ngọc Minh</t>
  </si>
  <si>
    <t>645509</t>
  </si>
  <si>
    <t>Trần Thị Minh ánh</t>
  </si>
  <si>
    <t>641490</t>
  </si>
  <si>
    <t>Lưu Trung Hiếu</t>
  </si>
  <si>
    <t>647037</t>
  </si>
  <si>
    <t>Đặng Văn Đỉnh</t>
  </si>
  <si>
    <t>651887</t>
  </si>
  <si>
    <t>Nguyễn Bích Phương</t>
  </si>
  <si>
    <t>654915</t>
  </si>
  <si>
    <t>Phạm Tiến Anh</t>
  </si>
  <si>
    <t>651804</t>
  </si>
  <si>
    <t>Đỗ Nguyễn Sơn Tùng</t>
  </si>
  <si>
    <t>651930</t>
  </si>
  <si>
    <t>Nguyễn Quý Tuấn</t>
  </si>
  <si>
    <t>653762</t>
  </si>
  <si>
    <t>Đỗ Anh Dũng</t>
  </si>
  <si>
    <t>655490</t>
  </si>
  <si>
    <t>Nguyễn Thị Thu Hà</t>
  </si>
  <si>
    <t>655295</t>
  </si>
  <si>
    <t>Dương Mạnh Kiên</t>
  </si>
  <si>
    <t>653306</t>
  </si>
  <si>
    <t>Nguyễn Quang Triệu</t>
  </si>
  <si>
    <t>651058</t>
  </si>
  <si>
    <t>Nguyễn Minh Hiếu</t>
  </si>
  <si>
    <t>642565</t>
  </si>
  <si>
    <t>Ngô Phương Hồng</t>
  </si>
  <si>
    <t>Hà Nội, ngày  08 tháng 11 năm 2022</t>
  </si>
  <si>
    <t>01 suất bổ sung</t>
  </si>
  <si>
    <t>Suất bổ 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</si>
</sst>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0070C0"/>
      <name val="Times New Roman"/>
      <family val="1"/>
    </font>
    <font>
      <sz val="12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10" fillId="0" borderId="1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7" fillId="0" borderId="0" xfId="0" quotePrefix="1" applyFont="1" applyAlignment="1">
      <alignment horizontal="center" vertical="center" wrapText="1"/>
    </xf>
    <xf numFmtId="3" fontId="8" fillId="2" borderId="1" xfId="0" applyNumberFormat="1" applyFont="1" applyFill="1" applyBorder="1" applyAlignment="1">
      <alignment vertical="center"/>
    </xf>
    <xf numFmtId="3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5"/>
  <sheetViews>
    <sheetView tabSelected="1" topLeftCell="A2" workbookViewId="0">
      <selection activeCell="P12" sqref="P12"/>
    </sheetView>
  </sheetViews>
  <sheetFormatPr defaultRowHeight="15.75" x14ac:dyDescent="0.25"/>
  <cols>
    <col min="1" max="1" width="4.85546875" style="3" customWidth="1"/>
    <col min="2" max="2" width="8.42578125" style="3" customWidth="1"/>
    <col min="3" max="3" width="24.7109375" style="3" customWidth="1"/>
    <col min="4" max="4" width="16.7109375" style="3" customWidth="1"/>
    <col min="5" max="5" width="14.85546875" style="3" customWidth="1"/>
    <col min="6" max="6" width="14.7109375" style="26" customWidth="1"/>
    <col min="7" max="7" width="10.140625" style="26" customWidth="1"/>
    <col min="8" max="8" width="15.42578125" style="29" customWidth="1"/>
    <col min="9" max="9" width="21" style="39" hidden="1" customWidth="1"/>
    <col min="10" max="10" width="12.5703125" style="8" hidden="1" customWidth="1"/>
    <col min="11" max="11" width="12.5703125" style="20" hidden="1" customWidth="1"/>
    <col min="12" max="12" width="13.42578125" style="26" hidden="1" customWidth="1"/>
    <col min="13" max="13" width="13.5703125" style="2" customWidth="1"/>
    <col min="14" max="16384" width="9.140625" style="2"/>
  </cols>
  <sheetData>
    <row r="1" spans="1:13" ht="24.75" customHeight="1" x14ac:dyDescent="0.25">
      <c r="A1" s="3" t="s">
        <v>16</v>
      </c>
    </row>
    <row r="2" spans="1:13" ht="47.25" customHeight="1" x14ac:dyDescent="0.25">
      <c r="A2" s="56" t="s">
        <v>38</v>
      </c>
      <c r="B2" s="56"/>
      <c r="C2" s="56"/>
      <c r="D2" s="56"/>
      <c r="E2" s="56"/>
      <c r="F2" s="56"/>
      <c r="G2" s="56"/>
      <c r="H2" s="56"/>
      <c r="I2" s="56"/>
    </row>
    <row r="4" spans="1:13" ht="47.25" x14ac:dyDescent="0.25">
      <c r="A4" s="4" t="s">
        <v>0</v>
      </c>
      <c r="B4" s="4" t="s">
        <v>2</v>
      </c>
      <c r="C4" s="4" t="s">
        <v>1</v>
      </c>
      <c r="D4" s="4" t="s">
        <v>3</v>
      </c>
      <c r="E4" s="4" t="s">
        <v>15</v>
      </c>
      <c r="F4" s="5" t="s">
        <v>4</v>
      </c>
      <c r="G4" s="5" t="s">
        <v>5</v>
      </c>
      <c r="H4" s="6" t="s">
        <v>14</v>
      </c>
      <c r="I4" s="40" t="s">
        <v>48</v>
      </c>
      <c r="J4" s="7" t="s">
        <v>24</v>
      </c>
      <c r="K4" s="21" t="s">
        <v>25</v>
      </c>
      <c r="L4" s="4" t="s">
        <v>29</v>
      </c>
    </row>
    <row r="5" spans="1:13" x14ac:dyDescent="0.25">
      <c r="A5" s="25">
        <v>1</v>
      </c>
      <c r="B5" s="1" t="s">
        <v>42</v>
      </c>
      <c r="C5" s="13" t="s">
        <v>43</v>
      </c>
      <c r="D5" s="13" t="s">
        <v>44</v>
      </c>
      <c r="E5" s="1" t="s">
        <v>18</v>
      </c>
      <c r="F5" s="15">
        <v>3.48</v>
      </c>
      <c r="G5" s="25" t="s">
        <v>81</v>
      </c>
      <c r="H5" s="34">
        <f t="shared" ref="H5:H7" si="0">IF(AND(F5&gt;=3.6,G5="Xuất sắc"),9500000,IF(AND(F5&gt;=3.6,G5="Tốt"),8500000,IF(AND(F5&gt;=3.2,G5="Xuất sắc"),8500000,IF(AND(F5&gt;=3.2,G5="Tốt"),8500000,IF(AND(F5&gt;=3.2, G5="khá"),8000000,IF(AND(F5&gt;=2.5, G5="Xuất sắc"),8000000,IF(AND(F5&gt;=2.5, G5="Tốt"),8000000, IF(AND(F5&gt;=2.5, G5="kHÁ"),8000000,0))))))))</f>
        <v>8500000</v>
      </c>
      <c r="I5" s="58">
        <f>SUM(L5:L9)</f>
        <v>-4462158</v>
      </c>
      <c r="J5" s="51">
        <f>SUM(H5:H6)</f>
        <v>16500000</v>
      </c>
      <c r="K5" s="49">
        <v>13589825</v>
      </c>
      <c r="L5" s="51">
        <f>K5-J5</f>
        <v>-2910175</v>
      </c>
    </row>
    <row r="6" spans="1:13" x14ac:dyDescent="0.25">
      <c r="A6" s="25">
        <v>2</v>
      </c>
      <c r="B6" s="1" t="s">
        <v>83</v>
      </c>
      <c r="C6" s="13" t="s">
        <v>84</v>
      </c>
      <c r="D6" s="13" t="s">
        <v>44</v>
      </c>
      <c r="E6" s="1" t="s">
        <v>18</v>
      </c>
      <c r="F6" s="15">
        <v>3</v>
      </c>
      <c r="G6" s="25" t="s">
        <v>81</v>
      </c>
      <c r="H6" s="34">
        <f t="shared" si="0"/>
        <v>8000000</v>
      </c>
      <c r="I6" s="59"/>
      <c r="J6" s="52"/>
      <c r="K6" s="50"/>
      <c r="L6" s="60"/>
    </row>
    <row r="7" spans="1:13" x14ac:dyDescent="0.25">
      <c r="A7" s="25">
        <v>3</v>
      </c>
      <c r="B7" s="1" t="s">
        <v>46</v>
      </c>
      <c r="C7" s="13" t="s">
        <v>47</v>
      </c>
      <c r="D7" s="13" t="s">
        <v>45</v>
      </c>
      <c r="E7" s="1" t="s">
        <v>18</v>
      </c>
      <c r="F7" s="15">
        <v>3.24</v>
      </c>
      <c r="G7" s="25" t="s">
        <v>81</v>
      </c>
      <c r="H7" s="34">
        <f t="shared" si="0"/>
        <v>8500000</v>
      </c>
      <c r="I7" s="59"/>
      <c r="J7" s="51">
        <f>SUM(H7:H8)</f>
        <v>16500000</v>
      </c>
      <c r="K7" s="49">
        <v>12748898</v>
      </c>
      <c r="L7" s="51">
        <f>K7-J7</f>
        <v>-3751102</v>
      </c>
    </row>
    <row r="8" spans="1:13" x14ac:dyDescent="0.25">
      <c r="A8" s="25">
        <v>4</v>
      </c>
      <c r="B8" s="1" t="s">
        <v>85</v>
      </c>
      <c r="C8" s="13" t="s">
        <v>86</v>
      </c>
      <c r="D8" s="13" t="s">
        <v>45</v>
      </c>
      <c r="E8" s="1" t="s">
        <v>18</v>
      </c>
      <c r="F8" s="15">
        <v>3.06</v>
      </c>
      <c r="G8" s="25" t="s">
        <v>81</v>
      </c>
      <c r="H8" s="34">
        <f t="shared" ref="H8:H9" si="1">IF(AND(F8&gt;=3.6,G8="Xuất sắc"),9500000,IF(AND(F8&gt;=3.6,G8="Tốt"),8500000,IF(AND(F8&gt;=3.2,G8="Xuất sắc"),8500000,IF(AND(F8&gt;=3.2,G8="Tốt"),8500000,IF(AND(F8&gt;=3.2, G8="khá"),8000000,IF(AND(F8&gt;=2.5, G8="Xuất sắc"),8000000,IF(AND(F8&gt;=2.5, G8="Tốt"),8000000, IF(AND(F8&gt;=2.5, G8="kHÁ"),8000000,0))))))))</f>
        <v>8000000</v>
      </c>
      <c r="I8" s="59"/>
      <c r="J8" s="53"/>
      <c r="K8" s="54"/>
      <c r="L8" s="61"/>
    </row>
    <row r="9" spans="1:13" x14ac:dyDescent="0.25">
      <c r="A9" s="25">
        <v>5</v>
      </c>
      <c r="B9" s="1" t="s">
        <v>121</v>
      </c>
      <c r="C9" s="13" t="s">
        <v>122</v>
      </c>
      <c r="D9" s="13" t="s">
        <v>45</v>
      </c>
      <c r="E9" s="1" t="s">
        <v>18</v>
      </c>
      <c r="F9" s="15">
        <v>2.83</v>
      </c>
      <c r="G9" s="25" t="s">
        <v>81</v>
      </c>
      <c r="H9" s="34">
        <f t="shared" si="1"/>
        <v>8000000</v>
      </c>
      <c r="I9" s="59"/>
      <c r="J9" s="43">
        <f>SUM(H9:H9)</f>
        <v>8000000</v>
      </c>
      <c r="K9" s="44">
        <v>10199119</v>
      </c>
      <c r="L9" s="43">
        <f>K9-J9</f>
        <v>2199119</v>
      </c>
    </row>
    <row r="10" spans="1:13" x14ac:dyDescent="0.25">
      <c r="A10" s="25"/>
      <c r="B10" s="1"/>
      <c r="C10" s="13"/>
      <c r="D10" s="1"/>
      <c r="E10" s="1"/>
      <c r="F10" s="15"/>
      <c r="G10" s="25"/>
      <c r="H10" s="34"/>
      <c r="I10" s="38"/>
      <c r="J10" s="23"/>
      <c r="K10" s="24"/>
      <c r="L10" s="25"/>
    </row>
    <row r="11" spans="1:13" x14ac:dyDescent="0.25">
      <c r="A11" s="25">
        <v>1</v>
      </c>
      <c r="B11" s="1" t="s">
        <v>113</v>
      </c>
      <c r="C11" s="13" t="s">
        <v>114</v>
      </c>
      <c r="D11" s="13" t="s">
        <v>39</v>
      </c>
      <c r="E11" s="1" t="s">
        <v>19</v>
      </c>
      <c r="F11" s="15">
        <v>2.67</v>
      </c>
      <c r="G11" s="25" t="s">
        <v>82</v>
      </c>
      <c r="H11" s="34">
        <f>IF(AND(F11&gt;=3.6,G11="Xuất sắc"),8500000,IF(AND(F11&gt;=3.6,G11="Tốt"),7500000,IF(AND(F11&gt;=3.2,G11="Xuất sắc"),7500000,IF(AND(F11&gt;=3.2,G11="Tốt"),7500000,IF(AND(F11&gt;=3.2, G11="khá"),6750000,IF(AND(F11&gt;=2.5, G11="Xuất sắc"),6750000,IF(AND(F11&gt;=2.5, G11="Tốt"),6750000, IF(AND(F11&gt;=2.5, G11="kHÁ"),6750000,0))))))))</f>
        <v>6750000</v>
      </c>
      <c r="I11" s="59"/>
      <c r="J11" s="51">
        <f>SUM(H11:H14)</f>
        <v>27000000</v>
      </c>
      <c r="K11" s="49">
        <v>26347724</v>
      </c>
      <c r="L11" s="51">
        <f>K11-J11</f>
        <v>-652276</v>
      </c>
    </row>
    <row r="12" spans="1:13" x14ac:dyDescent="0.25">
      <c r="A12" s="25">
        <v>2</v>
      </c>
      <c r="B12" s="1" t="s">
        <v>40</v>
      </c>
      <c r="C12" s="13" t="s">
        <v>41</v>
      </c>
      <c r="D12" s="13" t="s">
        <v>39</v>
      </c>
      <c r="E12" s="1" t="s">
        <v>19</v>
      </c>
      <c r="F12" s="15">
        <v>2.63</v>
      </c>
      <c r="G12" s="25" t="s">
        <v>82</v>
      </c>
      <c r="H12" s="34">
        <f t="shared" ref="H12:H16" si="2">IF(AND(F12&gt;=3.6,G12="Xuất sắc"),8500000,IF(AND(F12&gt;=3.6,G12="Tốt"),7500000,IF(AND(F12&gt;=3.2,G12="Xuất sắc"),7500000,IF(AND(F12&gt;=3.2,G12="Tốt"),7500000,IF(AND(F12&gt;=3.2, G12="khá"),6750000,IF(AND(F12&gt;=2.5, G12="Xuất sắc"),6750000,IF(AND(F12&gt;=2.5, G12="Tốt"),6750000, IF(AND(F12&gt;=2.5, G12="kHÁ"),6750000,0))))))))</f>
        <v>6750000</v>
      </c>
      <c r="I12" s="59"/>
      <c r="J12" s="52"/>
      <c r="K12" s="50"/>
      <c r="L12" s="52"/>
    </row>
    <row r="13" spans="1:13" x14ac:dyDescent="0.25">
      <c r="A13" s="25">
        <v>3</v>
      </c>
      <c r="B13" s="1" t="s">
        <v>115</v>
      </c>
      <c r="C13" s="13" t="s">
        <v>116</v>
      </c>
      <c r="D13" s="13" t="s">
        <v>39</v>
      </c>
      <c r="E13" s="1" t="s">
        <v>19</v>
      </c>
      <c r="F13" s="15">
        <v>2.59</v>
      </c>
      <c r="G13" s="25" t="s">
        <v>82</v>
      </c>
      <c r="H13" s="34">
        <f t="shared" si="2"/>
        <v>6750000</v>
      </c>
      <c r="I13" s="59"/>
      <c r="J13" s="52"/>
      <c r="K13" s="50"/>
      <c r="L13" s="52"/>
    </row>
    <row r="14" spans="1:13" x14ac:dyDescent="0.25">
      <c r="A14" s="25">
        <v>4</v>
      </c>
      <c r="B14" s="1" t="s">
        <v>117</v>
      </c>
      <c r="C14" s="13" t="s">
        <v>118</v>
      </c>
      <c r="D14" s="13" t="s">
        <v>39</v>
      </c>
      <c r="E14" s="1" t="s">
        <v>19</v>
      </c>
      <c r="F14" s="15">
        <v>2.56</v>
      </c>
      <c r="G14" s="25" t="s">
        <v>81</v>
      </c>
      <c r="H14" s="34">
        <f t="shared" si="2"/>
        <v>6750000</v>
      </c>
      <c r="I14" s="59"/>
      <c r="J14" s="53"/>
      <c r="K14" s="54"/>
      <c r="L14" s="53"/>
    </row>
    <row r="15" spans="1:13" x14ac:dyDescent="0.25">
      <c r="A15" s="25"/>
      <c r="B15" s="1"/>
      <c r="C15" s="13"/>
      <c r="D15" s="1"/>
      <c r="E15" s="1"/>
      <c r="F15" s="15"/>
      <c r="G15" s="25"/>
      <c r="H15" s="34"/>
      <c r="I15" s="38"/>
      <c r="J15" s="23"/>
      <c r="K15" s="24"/>
      <c r="L15" s="25"/>
    </row>
    <row r="16" spans="1:13" x14ac:dyDescent="0.25">
      <c r="A16" s="25"/>
      <c r="B16" s="45" t="s">
        <v>157</v>
      </c>
      <c r="C16" s="46" t="s">
        <v>158</v>
      </c>
      <c r="D16" s="46" t="s">
        <v>52</v>
      </c>
      <c r="E16" s="45" t="s">
        <v>20</v>
      </c>
      <c r="F16" s="47">
        <v>3.66</v>
      </c>
      <c r="G16" s="48" t="s">
        <v>82</v>
      </c>
      <c r="H16" s="67">
        <f t="shared" si="2"/>
        <v>6750000</v>
      </c>
      <c r="I16" s="68"/>
      <c r="J16" s="44"/>
      <c r="K16" s="44"/>
      <c r="L16" s="69"/>
      <c r="M16" s="70" t="s">
        <v>161</v>
      </c>
    </row>
    <row r="17" spans="1:12" x14ac:dyDescent="0.25">
      <c r="A17" s="25">
        <v>1</v>
      </c>
      <c r="B17" s="1" t="s">
        <v>87</v>
      </c>
      <c r="C17" s="13" t="s">
        <v>88</v>
      </c>
      <c r="D17" s="13" t="s">
        <v>52</v>
      </c>
      <c r="E17" s="1" t="s">
        <v>20</v>
      </c>
      <c r="F17" s="15">
        <v>3.43</v>
      </c>
      <c r="G17" s="25" t="s">
        <v>82</v>
      </c>
      <c r="H17" s="34">
        <f>IF(AND(F17&gt;=3.6,G17="Xuất sắc"),8500000,IF(AND(F17&gt;=3.6,G17="Tốt"),7500000,IF(AND(F17&gt;=3.2,G17="Xuất sắc"),7500000,IF(AND(F17&gt;=3.2,G17="Tốt"),7500000,IF(AND(F17&gt;=3.2, G17="khá"),6750000,IF(AND(F17&gt;=2.5, G17="Xuất sắc"),6750000,IF(AND(F17&gt;=2.5, G17="Tốt"),6750000, IF(AND(F17&gt;=2.5, G17="kHÁ"),6750000,0))))))))</f>
        <v>6750000</v>
      </c>
      <c r="I17" s="58">
        <f>SUM(L17:L56)</f>
        <v>15675253</v>
      </c>
      <c r="J17" s="51">
        <f>SUM(H17:H31)</f>
        <v>101250000</v>
      </c>
      <c r="K17" s="49">
        <v>59494860</v>
      </c>
      <c r="L17" s="51">
        <f>K17-J17</f>
        <v>-41755140</v>
      </c>
    </row>
    <row r="18" spans="1:12" x14ac:dyDescent="0.25">
      <c r="A18" s="25">
        <v>2</v>
      </c>
      <c r="B18" s="1" t="s">
        <v>50</v>
      </c>
      <c r="C18" s="13" t="s">
        <v>51</v>
      </c>
      <c r="D18" s="13" t="s">
        <v>52</v>
      </c>
      <c r="E18" s="1" t="s">
        <v>20</v>
      </c>
      <c r="F18" s="15">
        <v>3.43</v>
      </c>
      <c r="G18" s="25" t="s">
        <v>82</v>
      </c>
      <c r="H18" s="34">
        <f t="shared" ref="H18:H28" si="3">IF(AND(F18&gt;=3.6,G18="Xuất sắc"),8500000,IF(AND(F18&gt;=3.6,G18="Tốt"),7500000,IF(AND(F18&gt;=3.2,G18="Xuất sắc"),7500000,IF(AND(F18&gt;=3.2,G18="Tốt"),7500000,IF(AND(F18&gt;=3.2, G18="khá"),6750000,IF(AND(F18&gt;=2.5, G18="Xuất sắc"),6750000,IF(AND(F18&gt;=2.5, G18="Tốt"),6750000, IF(AND(F18&gt;=2.5, G18="kHÁ"),6750000,0))))))))</f>
        <v>6750000</v>
      </c>
      <c r="I18" s="59"/>
      <c r="J18" s="52"/>
      <c r="K18" s="50"/>
      <c r="L18" s="60"/>
    </row>
    <row r="19" spans="1:12" x14ac:dyDescent="0.25">
      <c r="A19" s="25">
        <v>3</v>
      </c>
      <c r="B19" s="1" t="s">
        <v>89</v>
      </c>
      <c r="C19" s="13" t="s">
        <v>90</v>
      </c>
      <c r="D19" s="13" t="s">
        <v>52</v>
      </c>
      <c r="E19" s="1" t="s">
        <v>20</v>
      </c>
      <c r="F19" s="15">
        <v>3.42</v>
      </c>
      <c r="G19" s="25" t="s">
        <v>82</v>
      </c>
      <c r="H19" s="34">
        <f t="shared" si="3"/>
        <v>6750000</v>
      </c>
      <c r="I19" s="59"/>
      <c r="J19" s="52"/>
      <c r="K19" s="50"/>
      <c r="L19" s="60"/>
    </row>
    <row r="20" spans="1:12" x14ac:dyDescent="0.25">
      <c r="A20" s="25">
        <v>4</v>
      </c>
      <c r="B20" s="1" t="s">
        <v>91</v>
      </c>
      <c r="C20" s="13" t="s">
        <v>92</v>
      </c>
      <c r="D20" s="13" t="s">
        <v>52</v>
      </c>
      <c r="E20" s="1" t="s">
        <v>20</v>
      </c>
      <c r="F20" s="15">
        <v>3.38</v>
      </c>
      <c r="G20" s="25" t="s">
        <v>82</v>
      </c>
      <c r="H20" s="34">
        <f t="shared" ref="H20:H25" si="4">IF(AND(F20&gt;=3.6,G20="Xuất sắc"),8500000,IF(AND(F20&gt;=3.6,G20="Tốt"),7500000,IF(AND(F20&gt;=3.2,G20="Xuất sắc"),7500000,IF(AND(F20&gt;=3.2,G20="Tốt"),7500000,IF(AND(F20&gt;=3.2, G20="khá"),6750000,IF(AND(F20&gt;=2.5, G20="Xuất sắc"),6750000,IF(AND(F20&gt;=2.5, G20="Tốt"),6750000, IF(AND(F20&gt;=2.5, G20="kHÁ"),6750000,0))))))))</f>
        <v>6750000</v>
      </c>
      <c r="I20" s="59"/>
      <c r="J20" s="52"/>
      <c r="K20" s="50"/>
      <c r="L20" s="60"/>
    </row>
    <row r="21" spans="1:12" x14ac:dyDescent="0.25">
      <c r="A21" s="25">
        <v>5</v>
      </c>
      <c r="B21" s="1" t="s">
        <v>93</v>
      </c>
      <c r="C21" s="13" t="s">
        <v>94</v>
      </c>
      <c r="D21" s="13" t="s">
        <v>52</v>
      </c>
      <c r="E21" s="1" t="s">
        <v>20</v>
      </c>
      <c r="F21" s="15">
        <v>3.33</v>
      </c>
      <c r="G21" s="25" t="s">
        <v>82</v>
      </c>
      <c r="H21" s="34">
        <f t="shared" si="4"/>
        <v>6750000</v>
      </c>
      <c r="I21" s="59"/>
      <c r="J21" s="52"/>
      <c r="K21" s="50"/>
      <c r="L21" s="60"/>
    </row>
    <row r="22" spans="1:12" x14ac:dyDescent="0.25">
      <c r="A22" s="25">
        <v>6</v>
      </c>
      <c r="B22" s="1" t="s">
        <v>95</v>
      </c>
      <c r="C22" s="13" t="s">
        <v>96</v>
      </c>
      <c r="D22" s="13" t="s">
        <v>52</v>
      </c>
      <c r="E22" s="1" t="s">
        <v>20</v>
      </c>
      <c r="F22" s="15">
        <v>3.32</v>
      </c>
      <c r="G22" s="25" t="s">
        <v>82</v>
      </c>
      <c r="H22" s="34">
        <f t="shared" si="4"/>
        <v>6750000</v>
      </c>
      <c r="I22" s="59"/>
      <c r="J22" s="52"/>
      <c r="K22" s="50"/>
      <c r="L22" s="60"/>
    </row>
    <row r="23" spans="1:12" x14ac:dyDescent="0.25">
      <c r="A23" s="25">
        <v>7</v>
      </c>
      <c r="B23" s="1" t="s">
        <v>57</v>
      </c>
      <c r="C23" s="13" t="s">
        <v>58</v>
      </c>
      <c r="D23" s="13" t="s">
        <v>52</v>
      </c>
      <c r="E23" s="1" t="s">
        <v>20</v>
      </c>
      <c r="F23" s="15">
        <v>3.29</v>
      </c>
      <c r="G23" s="25" t="s">
        <v>82</v>
      </c>
      <c r="H23" s="34">
        <f t="shared" si="4"/>
        <v>6750000</v>
      </c>
      <c r="I23" s="59"/>
      <c r="J23" s="52"/>
      <c r="K23" s="50"/>
      <c r="L23" s="60"/>
    </row>
    <row r="24" spans="1:12" x14ac:dyDescent="0.25">
      <c r="A24" s="25">
        <v>8</v>
      </c>
      <c r="B24" s="1" t="s">
        <v>55</v>
      </c>
      <c r="C24" s="13" t="s">
        <v>56</v>
      </c>
      <c r="D24" s="13" t="s">
        <v>52</v>
      </c>
      <c r="E24" s="1" t="s">
        <v>20</v>
      </c>
      <c r="F24" s="15">
        <v>3.28</v>
      </c>
      <c r="G24" s="25" t="s">
        <v>82</v>
      </c>
      <c r="H24" s="34">
        <f t="shared" si="4"/>
        <v>6750000</v>
      </c>
      <c r="I24" s="59"/>
      <c r="J24" s="52"/>
      <c r="K24" s="50"/>
      <c r="L24" s="60"/>
    </row>
    <row r="25" spans="1:12" x14ac:dyDescent="0.25">
      <c r="A25" s="25">
        <v>9</v>
      </c>
      <c r="B25" s="1" t="s">
        <v>53</v>
      </c>
      <c r="C25" s="13" t="s">
        <v>54</v>
      </c>
      <c r="D25" s="13" t="s">
        <v>52</v>
      </c>
      <c r="E25" s="1" t="s">
        <v>20</v>
      </c>
      <c r="F25" s="15">
        <v>3.25</v>
      </c>
      <c r="G25" s="25" t="s">
        <v>82</v>
      </c>
      <c r="H25" s="34">
        <f t="shared" si="4"/>
        <v>6750000</v>
      </c>
      <c r="I25" s="59"/>
      <c r="J25" s="52"/>
      <c r="K25" s="50"/>
      <c r="L25" s="60"/>
    </row>
    <row r="26" spans="1:12" x14ac:dyDescent="0.25">
      <c r="A26" s="25">
        <v>10</v>
      </c>
      <c r="B26" s="1" t="s">
        <v>127</v>
      </c>
      <c r="C26" s="13" t="s">
        <v>128</v>
      </c>
      <c r="D26" s="13" t="s">
        <v>52</v>
      </c>
      <c r="E26" s="1" t="s">
        <v>20</v>
      </c>
      <c r="F26" s="15">
        <v>3.24</v>
      </c>
      <c r="G26" s="25" t="s">
        <v>82</v>
      </c>
      <c r="H26" s="34">
        <f t="shared" si="3"/>
        <v>6750000</v>
      </c>
      <c r="I26" s="59"/>
      <c r="J26" s="52"/>
      <c r="K26" s="50"/>
      <c r="L26" s="60"/>
    </row>
    <row r="27" spans="1:12" x14ac:dyDescent="0.25">
      <c r="A27" s="25">
        <v>11</v>
      </c>
      <c r="B27" s="1" t="s">
        <v>129</v>
      </c>
      <c r="C27" s="13" t="s">
        <v>130</v>
      </c>
      <c r="D27" s="13" t="s">
        <v>52</v>
      </c>
      <c r="E27" s="1" t="s">
        <v>20</v>
      </c>
      <c r="F27" s="15">
        <v>3.24</v>
      </c>
      <c r="G27" s="25" t="s">
        <v>82</v>
      </c>
      <c r="H27" s="34">
        <f t="shared" si="3"/>
        <v>6750000</v>
      </c>
      <c r="I27" s="59"/>
      <c r="J27" s="52"/>
      <c r="K27" s="50"/>
      <c r="L27" s="60"/>
    </row>
    <row r="28" spans="1:12" x14ac:dyDescent="0.25">
      <c r="A28" s="25">
        <v>12</v>
      </c>
      <c r="B28" s="1" t="s">
        <v>131</v>
      </c>
      <c r="C28" s="13" t="s">
        <v>132</v>
      </c>
      <c r="D28" s="13" t="s">
        <v>52</v>
      </c>
      <c r="E28" s="1" t="s">
        <v>20</v>
      </c>
      <c r="F28" s="15">
        <v>3.22</v>
      </c>
      <c r="G28" s="25" t="s">
        <v>82</v>
      </c>
      <c r="H28" s="34">
        <f t="shared" si="3"/>
        <v>6750000</v>
      </c>
      <c r="I28" s="59"/>
      <c r="J28" s="52"/>
      <c r="K28" s="50"/>
      <c r="L28" s="60"/>
    </row>
    <row r="29" spans="1:12" x14ac:dyDescent="0.25">
      <c r="A29" s="25">
        <v>13</v>
      </c>
      <c r="B29" s="1" t="s">
        <v>133</v>
      </c>
      <c r="C29" s="13" t="s">
        <v>134</v>
      </c>
      <c r="D29" s="13" t="s">
        <v>52</v>
      </c>
      <c r="E29" s="1" t="s">
        <v>20</v>
      </c>
      <c r="F29" s="15">
        <v>3.22</v>
      </c>
      <c r="G29" s="25" t="s">
        <v>82</v>
      </c>
      <c r="H29" s="34">
        <f t="shared" ref="H29:H30" si="5">IF(AND(F29&gt;=3.6,G29="Xuất sắc"),8500000,IF(AND(F29&gt;=3.6,G29="Tốt"),7500000,IF(AND(F29&gt;=3.2,G29="Xuất sắc"),7500000,IF(AND(F29&gt;=3.2,G29="Tốt"),7500000,IF(AND(F29&gt;=3.2, G29="khá"),6750000,IF(AND(F29&gt;=2.5, G29="Xuất sắc"),6750000,IF(AND(F29&gt;=2.5, G29="Tốt"),6750000, IF(AND(F29&gt;=2.5, G29="kHÁ"),6750000,0))))))))</f>
        <v>6750000</v>
      </c>
      <c r="I29" s="59"/>
      <c r="J29" s="52"/>
      <c r="K29" s="50"/>
      <c r="L29" s="60"/>
    </row>
    <row r="30" spans="1:12" x14ac:dyDescent="0.25">
      <c r="A30" s="25">
        <v>14</v>
      </c>
      <c r="B30" s="1" t="s">
        <v>135</v>
      </c>
      <c r="C30" s="13" t="s">
        <v>136</v>
      </c>
      <c r="D30" s="13" t="s">
        <v>52</v>
      </c>
      <c r="E30" s="1" t="s">
        <v>20</v>
      </c>
      <c r="F30" s="15">
        <v>3.2</v>
      </c>
      <c r="G30" s="25" t="s">
        <v>82</v>
      </c>
      <c r="H30" s="34">
        <f t="shared" si="5"/>
        <v>6750000</v>
      </c>
      <c r="I30" s="59"/>
      <c r="J30" s="52"/>
      <c r="K30" s="50"/>
      <c r="L30" s="60"/>
    </row>
    <row r="31" spans="1:12" x14ac:dyDescent="0.25">
      <c r="A31" s="25">
        <v>15</v>
      </c>
      <c r="B31" s="1" t="s">
        <v>137</v>
      </c>
      <c r="C31" s="13" t="s">
        <v>138</v>
      </c>
      <c r="D31" s="13" t="s">
        <v>52</v>
      </c>
      <c r="E31" s="1" t="s">
        <v>20</v>
      </c>
      <c r="F31" s="15">
        <v>3.2</v>
      </c>
      <c r="G31" s="25" t="s">
        <v>82</v>
      </c>
      <c r="H31" s="34">
        <f t="shared" ref="H31:H32" si="6">IF(AND(F31&gt;=3.6,G31="Xuất sắc"),8500000,IF(AND(F31&gt;=3.6,G31="Tốt"),7500000,IF(AND(F31&gt;=3.2,G31="Xuất sắc"),7500000,IF(AND(F31&gt;=3.2,G31="Tốt"),7500000,IF(AND(F31&gt;=3.2, G31="khá"),6750000,IF(AND(F31&gt;=2.5, G31="Xuất sắc"),6750000,IF(AND(F31&gt;=2.5, G31="Tốt"),6750000, IF(AND(F31&gt;=2.5, G31="kHÁ"),6750000,0))))))))</f>
        <v>6750000</v>
      </c>
      <c r="I31" s="59"/>
      <c r="J31" s="52"/>
      <c r="K31" s="50"/>
      <c r="L31" s="60"/>
    </row>
    <row r="32" spans="1:12" x14ac:dyDescent="0.25">
      <c r="A32" s="25">
        <v>16</v>
      </c>
      <c r="B32" s="1" t="s">
        <v>62</v>
      </c>
      <c r="C32" s="13" t="s">
        <v>63</v>
      </c>
      <c r="D32" s="13" t="s">
        <v>61</v>
      </c>
      <c r="E32" s="1" t="s">
        <v>20</v>
      </c>
      <c r="F32" s="15">
        <v>3.21</v>
      </c>
      <c r="G32" s="25" t="s">
        <v>81</v>
      </c>
      <c r="H32" s="34">
        <f t="shared" si="6"/>
        <v>7500000</v>
      </c>
      <c r="I32" s="59"/>
      <c r="J32" s="51">
        <f>SUM(H32:H52)</f>
        <v>142500000</v>
      </c>
      <c r="K32" s="49">
        <v>74793538</v>
      </c>
      <c r="L32" s="51">
        <f>K32-J32</f>
        <v>-67706462</v>
      </c>
    </row>
    <row r="33" spans="1:12" x14ac:dyDescent="0.25">
      <c r="A33" s="25">
        <v>17</v>
      </c>
      <c r="B33" s="1" t="s">
        <v>66</v>
      </c>
      <c r="C33" s="13" t="s">
        <v>67</v>
      </c>
      <c r="D33" s="13" t="s">
        <v>61</v>
      </c>
      <c r="E33" s="1" t="s">
        <v>20</v>
      </c>
      <c r="F33" s="15">
        <v>3.18</v>
      </c>
      <c r="G33" s="25" t="s">
        <v>81</v>
      </c>
      <c r="H33" s="34">
        <f t="shared" ref="H33:H52" si="7">IF(AND(F33&gt;=3.6,G33="Xuất sắc"),8500000,IF(AND(F33&gt;=3.6,G33="Tốt"),7500000,IF(AND(F33&gt;=3.2,G33="Xuất sắc"),7500000,IF(AND(F33&gt;=3.2,G33="Tốt"),7500000,IF(AND(F33&gt;=3.2, G33="khá"),6750000,IF(AND(F33&gt;=2.5, G33="Xuất sắc"),6750000,IF(AND(F33&gt;=2.5, G33="Tốt"),6750000, IF(AND(F33&gt;=2.5, G33="kHÁ"),6750000,0))))))))</f>
        <v>6750000</v>
      </c>
      <c r="I33" s="59"/>
      <c r="J33" s="52"/>
      <c r="K33" s="50"/>
      <c r="L33" s="52"/>
    </row>
    <row r="34" spans="1:12" x14ac:dyDescent="0.25">
      <c r="A34" s="25">
        <v>18</v>
      </c>
      <c r="B34" s="1" t="s">
        <v>59</v>
      </c>
      <c r="C34" s="13" t="s">
        <v>60</v>
      </c>
      <c r="D34" s="13" t="s">
        <v>61</v>
      </c>
      <c r="E34" s="1" t="s">
        <v>20</v>
      </c>
      <c r="F34" s="15">
        <v>3.05</v>
      </c>
      <c r="G34" s="25" t="s">
        <v>81</v>
      </c>
      <c r="H34" s="34">
        <f t="shared" si="7"/>
        <v>6750000</v>
      </c>
      <c r="I34" s="59"/>
      <c r="J34" s="52"/>
      <c r="K34" s="50"/>
      <c r="L34" s="52"/>
    </row>
    <row r="35" spans="1:12" x14ac:dyDescent="0.25">
      <c r="A35" s="25">
        <v>19</v>
      </c>
      <c r="B35" s="1" t="s">
        <v>64</v>
      </c>
      <c r="C35" s="13" t="s">
        <v>65</v>
      </c>
      <c r="D35" s="13" t="s">
        <v>61</v>
      </c>
      <c r="E35" s="1" t="s">
        <v>20</v>
      </c>
      <c r="F35" s="15">
        <v>3</v>
      </c>
      <c r="G35" s="25" t="s">
        <v>81</v>
      </c>
      <c r="H35" s="34">
        <f t="shared" si="7"/>
        <v>6750000</v>
      </c>
      <c r="I35" s="59"/>
      <c r="J35" s="52"/>
      <c r="K35" s="50"/>
      <c r="L35" s="52"/>
    </row>
    <row r="36" spans="1:12" x14ac:dyDescent="0.25">
      <c r="A36" s="25">
        <v>20</v>
      </c>
      <c r="B36" s="1" t="s">
        <v>97</v>
      </c>
      <c r="C36" s="13" t="s">
        <v>98</v>
      </c>
      <c r="D36" s="13" t="s">
        <v>61</v>
      </c>
      <c r="E36" s="1" t="s">
        <v>20</v>
      </c>
      <c r="F36" s="15">
        <v>3</v>
      </c>
      <c r="G36" s="25" t="s">
        <v>81</v>
      </c>
      <c r="H36" s="34">
        <f t="shared" si="7"/>
        <v>6750000</v>
      </c>
      <c r="I36" s="59"/>
      <c r="J36" s="52"/>
      <c r="K36" s="50"/>
      <c r="L36" s="52"/>
    </row>
    <row r="37" spans="1:12" x14ac:dyDescent="0.25">
      <c r="A37" s="25">
        <v>21</v>
      </c>
      <c r="B37" s="1" t="s">
        <v>99</v>
      </c>
      <c r="C37" s="13" t="s">
        <v>100</v>
      </c>
      <c r="D37" s="13" t="s">
        <v>61</v>
      </c>
      <c r="E37" s="1" t="s">
        <v>20</v>
      </c>
      <c r="F37" s="15">
        <v>2.98</v>
      </c>
      <c r="G37" s="25" t="s">
        <v>81</v>
      </c>
      <c r="H37" s="34">
        <f t="shared" si="7"/>
        <v>6750000</v>
      </c>
      <c r="I37" s="59"/>
      <c r="J37" s="52"/>
      <c r="K37" s="50"/>
      <c r="L37" s="52"/>
    </row>
    <row r="38" spans="1:12" x14ac:dyDescent="0.25">
      <c r="A38" s="25">
        <v>22</v>
      </c>
      <c r="B38" s="1" t="s">
        <v>101</v>
      </c>
      <c r="C38" s="13" t="s">
        <v>102</v>
      </c>
      <c r="D38" s="13" t="s">
        <v>61</v>
      </c>
      <c r="E38" s="1" t="s">
        <v>20</v>
      </c>
      <c r="F38" s="15">
        <v>2.97</v>
      </c>
      <c r="G38" s="25" t="s">
        <v>81</v>
      </c>
      <c r="H38" s="34">
        <f t="shared" si="7"/>
        <v>6750000</v>
      </c>
      <c r="I38" s="59"/>
      <c r="J38" s="52"/>
      <c r="K38" s="50"/>
      <c r="L38" s="52"/>
    </row>
    <row r="39" spans="1:12" x14ac:dyDescent="0.25">
      <c r="A39" s="25">
        <v>23</v>
      </c>
      <c r="B39" s="1" t="s">
        <v>103</v>
      </c>
      <c r="C39" s="13" t="s">
        <v>104</v>
      </c>
      <c r="D39" s="13" t="s">
        <v>61</v>
      </c>
      <c r="E39" s="1" t="s">
        <v>20</v>
      </c>
      <c r="F39" s="15">
        <v>2.97</v>
      </c>
      <c r="G39" s="25" t="s">
        <v>81</v>
      </c>
      <c r="H39" s="34">
        <f t="shared" si="7"/>
        <v>6750000</v>
      </c>
      <c r="I39" s="59"/>
      <c r="J39" s="52"/>
      <c r="K39" s="50"/>
      <c r="L39" s="52"/>
    </row>
    <row r="40" spans="1:12" x14ac:dyDescent="0.25">
      <c r="A40" s="25">
        <v>24</v>
      </c>
      <c r="B40" s="1" t="s">
        <v>70</v>
      </c>
      <c r="C40" s="13" t="s">
        <v>71</v>
      </c>
      <c r="D40" s="13" t="s">
        <v>61</v>
      </c>
      <c r="E40" s="1" t="s">
        <v>20</v>
      </c>
      <c r="F40" s="15">
        <v>2.94</v>
      </c>
      <c r="G40" s="25" t="s">
        <v>81</v>
      </c>
      <c r="H40" s="34">
        <f t="shared" si="7"/>
        <v>6750000</v>
      </c>
      <c r="I40" s="59"/>
      <c r="J40" s="52"/>
      <c r="K40" s="50"/>
      <c r="L40" s="52"/>
    </row>
    <row r="41" spans="1:12" x14ac:dyDescent="0.25">
      <c r="A41" s="25">
        <v>25</v>
      </c>
      <c r="B41" s="1" t="s">
        <v>105</v>
      </c>
      <c r="C41" s="13" t="s">
        <v>106</v>
      </c>
      <c r="D41" s="13" t="s">
        <v>61</v>
      </c>
      <c r="E41" s="1" t="s">
        <v>20</v>
      </c>
      <c r="F41" s="15">
        <v>2.87</v>
      </c>
      <c r="G41" s="25" t="s">
        <v>82</v>
      </c>
      <c r="H41" s="34">
        <f t="shared" si="7"/>
        <v>6750000</v>
      </c>
      <c r="I41" s="59"/>
      <c r="J41" s="52"/>
      <c r="K41" s="50"/>
      <c r="L41" s="52"/>
    </row>
    <row r="42" spans="1:12" x14ac:dyDescent="0.25">
      <c r="A42" s="25">
        <v>26</v>
      </c>
      <c r="B42" s="1" t="s">
        <v>107</v>
      </c>
      <c r="C42" s="13" t="s">
        <v>108</v>
      </c>
      <c r="D42" s="13" t="s">
        <v>61</v>
      </c>
      <c r="E42" s="1" t="s">
        <v>20</v>
      </c>
      <c r="F42" s="15">
        <v>2.82</v>
      </c>
      <c r="G42" s="25" t="s">
        <v>82</v>
      </c>
      <c r="H42" s="34">
        <f t="shared" si="7"/>
        <v>6750000</v>
      </c>
      <c r="I42" s="59"/>
      <c r="J42" s="52"/>
      <c r="K42" s="50"/>
      <c r="L42" s="52"/>
    </row>
    <row r="43" spans="1:12" x14ac:dyDescent="0.25">
      <c r="A43" s="25">
        <v>27</v>
      </c>
      <c r="B43" s="1" t="s">
        <v>139</v>
      </c>
      <c r="C43" s="13" t="s">
        <v>140</v>
      </c>
      <c r="D43" s="13" t="s">
        <v>61</v>
      </c>
      <c r="E43" s="1" t="s">
        <v>20</v>
      </c>
      <c r="F43" s="15">
        <v>2.79</v>
      </c>
      <c r="G43" s="25" t="s">
        <v>81</v>
      </c>
      <c r="H43" s="34">
        <f t="shared" si="7"/>
        <v>6750000</v>
      </c>
      <c r="I43" s="59"/>
      <c r="J43" s="52"/>
      <c r="K43" s="50"/>
      <c r="L43" s="60"/>
    </row>
    <row r="44" spans="1:12" x14ac:dyDescent="0.25">
      <c r="A44" s="25">
        <v>28</v>
      </c>
      <c r="B44" s="1" t="s">
        <v>141</v>
      </c>
      <c r="C44" s="13" t="s">
        <v>142</v>
      </c>
      <c r="D44" s="13" t="s">
        <v>61</v>
      </c>
      <c r="E44" s="1" t="s">
        <v>20</v>
      </c>
      <c r="F44" s="15">
        <v>2.79</v>
      </c>
      <c r="G44" s="25" t="s">
        <v>82</v>
      </c>
      <c r="H44" s="34">
        <f t="shared" si="7"/>
        <v>6750000</v>
      </c>
      <c r="I44" s="59"/>
      <c r="J44" s="52"/>
      <c r="K44" s="50"/>
      <c r="L44" s="60"/>
    </row>
    <row r="45" spans="1:12" x14ac:dyDescent="0.25">
      <c r="A45" s="25">
        <v>29</v>
      </c>
      <c r="B45" s="1" t="s">
        <v>143</v>
      </c>
      <c r="C45" s="13" t="s">
        <v>144</v>
      </c>
      <c r="D45" s="13" t="s">
        <v>61</v>
      </c>
      <c r="E45" s="1" t="s">
        <v>20</v>
      </c>
      <c r="F45" s="15">
        <v>2.74</v>
      </c>
      <c r="G45" s="25" t="s">
        <v>81</v>
      </c>
      <c r="H45" s="34">
        <f t="shared" si="7"/>
        <v>6750000</v>
      </c>
      <c r="I45" s="59"/>
      <c r="J45" s="52"/>
      <c r="K45" s="50"/>
      <c r="L45" s="60"/>
    </row>
    <row r="46" spans="1:12" x14ac:dyDescent="0.25">
      <c r="A46" s="25">
        <v>30</v>
      </c>
      <c r="B46" s="1" t="s">
        <v>68</v>
      </c>
      <c r="C46" s="13" t="s">
        <v>69</v>
      </c>
      <c r="D46" s="13" t="s">
        <v>61</v>
      </c>
      <c r="E46" s="1" t="s">
        <v>20</v>
      </c>
      <c r="F46" s="15">
        <v>2.74</v>
      </c>
      <c r="G46" s="25" t="s">
        <v>82</v>
      </c>
      <c r="H46" s="34">
        <f t="shared" si="7"/>
        <v>6750000</v>
      </c>
      <c r="I46" s="59"/>
      <c r="J46" s="52"/>
      <c r="K46" s="50"/>
      <c r="L46" s="60"/>
    </row>
    <row r="47" spans="1:12" x14ac:dyDescent="0.25">
      <c r="A47" s="25">
        <v>31</v>
      </c>
      <c r="B47" s="1" t="s">
        <v>145</v>
      </c>
      <c r="C47" s="13" t="s">
        <v>146</v>
      </c>
      <c r="D47" s="13" t="s">
        <v>61</v>
      </c>
      <c r="E47" s="1" t="s">
        <v>20</v>
      </c>
      <c r="F47" s="15">
        <v>2.68</v>
      </c>
      <c r="G47" s="25" t="s">
        <v>81</v>
      </c>
      <c r="H47" s="34">
        <f t="shared" si="7"/>
        <v>6750000</v>
      </c>
      <c r="I47" s="59"/>
      <c r="J47" s="52"/>
      <c r="K47" s="50"/>
      <c r="L47" s="60"/>
    </row>
    <row r="48" spans="1:12" x14ac:dyDescent="0.25">
      <c r="A48" s="25">
        <v>32</v>
      </c>
      <c r="B48" s="1" t="s">
        <v>72</v>
      </c>
      <c r="C48" s="13" t="s">
        <v>73</v>
      </c>
      <c r="D48" s="13" t="s">
        <v>61</v>
      </c>
      <c r="E48" s="1" t="s">
        <v>20</v>
      </c>
      <c r="F48" s="15">
        <v>2.61</v>
      </c>
      <c r="G48" s="25" t="s">
        <v>81</v>
      </c>
      <c r="H48" s="34">
        <f t="shared" si="7"/>
        <v>6750000</v>
      </c>
      <c r="I48" s="59"/>
      <c r="J48" s="52"/>
      <c r="K48" s="50"/>
      <c r="L48" s="60"/>
    </row>
    <row r="49" spans="1:12" x14ac:dyDescent="0.25">
      <c r="A49" s="25">
        <v>33</v>
      </c>
      <c r="B49" s="1" t="s">
        <v>147</v>
      </c>
      <c r="C49" s="13" t="s">
        <v>148</v>
      </c>
      <c r="D49" s="13" t="s">
        <v>61</v>
      </c>
      <c r="E49" s="1" t="s">
        <v>20</v>
      </c>
      <c r="F49" s="15">
        <v>2.61</v>
      </c>
      <c r="G49" s="25" t="s">
        <v>81</v>
      </c>
      <c r="H49" s="34">
        <f t="shared" si="7"/>
        <v>6750000</v>
      </c>
      <c r="I49" s="59"/>
      <c r="J49" s="52"/>
      <c r="K49" s="50"/>
      <c r="L49" s="60"/>
    </row>
    <row r="50" spans="1:12" x14ac:dyDescent="0.25">
      <c r="A50" s="25">
        <v>34</v>
      </c>
      <c r="B50" s="1" t="s">
        <v>149</v>
      </c>
      <c r="C50" s="13" t="s">
        <v>150</v>
      </c>
      <c r="D50" s="13" t="s">
        <v>61</v>
      </c>
      <c r="E50" s="1" t="s">
        <v>20</v>
      </c>
      <c r="F50" s="15">
        <v>2.6</v>
      </c>
      <c r="G50" s="25" t="s">
        <v>82</v>
      </c>
      <c r="H50" s="34">
        <f t="shared" si="7"/>
        <v>6750000</v>
      </c>
      <c r="I50" s="59"/>
      <c r="J50" s="52"/>
      <c r="K50" s="50"/>
      <c r="L50" s="60"/>
    </row>
    <row r="51" spans="1:12" x14ac:dyDescent="0.25">
      <c r="A51" s="25">
        <v>35</v>
      </c>
      <c r="B51" s="1" t="s">
        <v>151</v>
      </c>
      <c r="C51" s="13" t="s">
        <v>152</v>
      </c>
      <c r="D51" s="13" t="s">
        <v>61</v>
      </c>
      <c r="E51" s="1" t="s">
        <v>20</v>
      </c>
      <c r="F51" s="15">
        <v>2.59</v>
      </c>
      <c r="G51" s="25" t="s">
        <v>82</v>
      </c>
      <c r="H51" s="34">
        <f t="shared" si="7"/>
        <v>6750000</v>
      </c>
      <c r="I51" s="59"/>
      <c r="J51" s="52"/>
      <c r="K51" s="50"/>
      <c r="L51" s="60"/>
    </row>
    <row r="52" spans="1:12" x14ac:dyDescent="0.25">
      <c r="A52" s="25">
        <v>36</v>
      </c>
      <c r="B52" s="1" t="s">
        <v>153</v>
      </c>
      <c r="C52" s="13" t="s">
        <v>154</v>
      </c>
      <c r="D52" s="13" t="s">
        <v>61</v>
      </c>
      <c r="E52" s="1" t="s">
        <v>20</v>
      </c>
      <c r="F52" s="15">
        <v>2.58</v>
      </c>
      <c r="G52" s="25" t="s">
        <v>82</v>
      </c>
      <c r="H52" s="34">
        <f t="shared" si="7"/>
        <v>6750000</v>
      </c>
      <c r="I52" s="59"/>
      <c r="J52" s="53"/>
      <c r="K52" s="54"/>
      <c r="L52" s="61"/>
    </row>
    <row r="53" spans="1:12" x14ac:dyDescent="0.25">
      <c r="A53" s="25">
        <v>37</v>
      </c>
      <c r="B53" s="1" t="s">
        <v>75</v>
      </c>
      <c r="C53" s="13" t="s">
        <v>76</v>
      </c>
      <c r="D53" s="13" t="s">
        <v>74</v>
      </c>
      <c r="E53" s="1" t="s">
        <v>20</v>
      </c>
      <c r="F53" s="15">
        <v>2.88</v>
      </c>
      <c r="G53" s="25" t="s">
        <v>82</v>
      </c>
      <c r="H53" s="34">
        <f t="shared" ref="H53:H56" si="8">IF(AND(F53&gt;=3.6,G53="Xuất sắc"),8500000,IF(AND(F53&gt;=3.6,G53="Tốt"),7500000,IF(AND(F53&gt;=3.2,G53="Xuất sắc"),7500000,IF(AND(F53&gt;=3.2,G53="Tốt"),7500000,IF(AND(F53&gt;=3.2, G53="khá"),6750000,IF(AND(F53&gt;=2.5, G53="Xuất sắc"),6750000,IF(AND(F53&gt;=2.5, G53="Tốt"),6750000, IF(AND(F53&gt;=2.5, G53="kHÁ"),6750000,0))))))))</f>
        <v>6750000</v>
      </c>
      <c r="I53" s="59"/>
      <c r="J53" s="51">
        <f>SUM(H53:H56)</f>
        <v>27000000</v>
      </c>
      <c r="K53" s="49">
        <v>152136855</v>
      </c>
      <c r="L53" s="51">
        <f>K53-J53</f>
        <v>125136855</v>
      </c>
    </row>
    <row r="54" spans="1:12" x14ac:dyDescent="0.25">
      <c r="A54" s="25">
        <v>38</v>
      </c>
      <c r="B54" s="1" t="s">
        <v>109</v>
      </c>
      <c r="C54" s="13" t="s">
        <v>110</v>
      </c>
      <c r="D54" s="13" t="s">
        <v>77</v>
      </c>
      <c r="E54" s="1" t="s">
        <v>20</v>
      </c>
      <c r="F54" s="15">
        <v>2.69</v>
      </c>
      <c r="G54" s="25" t="s">
        <v>82</v>
      </c>
      <c r="H54" s="34">
        <f t="shared" si="8"/>
        <v>6750000</v>
      </c>
      <c r="I54" s="59"/>
      <c r="J54" s="52"/>
      <c r="K54" s="50"/>
      <c r="L54" s="60"/>
    </row>
    <row r="55" spans="1:12" x14ac:dyDescent="0.25">
      <c r="A55" s="25">
        <v>39</v>
      </c>
      <c r="B55" s="1" t="s">
        <v>111</v>
      </c>
      <c r="C55" s="13" t="s">
        <v>112</v>
      </c>
      <c r="D55" s="13" t="s">
        <v>74</v>
      </c>
      <c r="E55" s="1" t="s">
        <v>20</v>
      </c>
      <c r="F55" s="15">
        <v>2.69</v>
      </c>
      <c r="G55" s="25" t="s">
        <v>82</v>
      </c>
      <c r="H55" s="34">
        <f t="shared" si="8"/>
        <v>6750000</v>
      </c>
      <c r="I55" s="59"/>
      <c r="J55" s="52"/>
      <c r="K55" s="50"/>
      <c r="L55" s="60"/>
    </row>
    <row r="56" spans="1:12" x14ac:dyDescent="0.25">
      <c r="A56" s="25">
        <v>40</v>
      </c>
      <c r="B56" s="1" t="s">
        <v>78</v>
      </c>
      <c r="C56" s="13" t="s">
        <v>79</v>
      </c>
      <c r="D56" s="13" t="s">
        <v>77</v>
      </c>
      <c r="E56" s="1" t="s">
        <v>20</v>
      </c>
      <c r="F56" s="15">
        <v>2.62</v>
      </c>
      <c r="G56" s="25" t="s">
        <v>81</v>
      </c>
      <c r="H56" s="34">
        <f t="shared" si="8"/>
        <v>6750000</v>
      </c>
      <c r="I56" s="59"/>
      <c r="J56" s="52"/>
      <c r="K56" s="50"/>
      <c r="L56" s="60"/>
    </row>
    <row r="57" spans="1:12" x14ac:dyDescent="0.25">
      <c r="A57" s="25"/>
      <c r="B57" s="1"/>
      <c r="C57" s="13"/>
      <c r="D57" s="1"/>
      <c r="E57" s="1"/>
      <c r="F57" s="15"/>
      <c r="G57" s="25"/>
      <c r="H57" s="34"/>
      <c r="I57" s="38"/>
      <c r="J57" s="23"/>
      <c r="K57" s="24"/>
      <c r="L57" s="25"/>
    </row>
    <row r="58" spans="1:12" x14ac:dyDescent="0.25">
      <c r="A58" s="25">
        <v>1</v>
      </c>
      <c r="B58" s="1" t="s">
        <v>26</v>
      </c>
      <c r="C58" s="13" t="s">
        <v>27</v>
      </c>
      <c r="D58" s="13" t="s">
        <v>28</v>
      </c>
      <c r="E58" s="1" t="s">
        <v>21</v>
      </c>
      <c r="F58" s="15">
        <v>3.66</v>
      </c>
      <c r="G58" s="25" t="s">
        <v>80</v>
      </c>
      <c r="H58" s="34">
        <f>IF(AND(F58&gt;=3.6,G58="Xuất sắc"),8500000,IF(AND(F58&gt;=3.6,G58="Tốt"),7500000,IF(AND(F58&gt;=3.2,G58="Xuất sắc"),7500000,IF(AND(F58&gt;=3.2,G58="Tốt"),7500000,IF(AND(F58&gt;=3.2, G58="khá"),6750000,IF(AND(F58&gt;=2.5, G58="Xuất sắc"),6750000,IF(AND(F58&gt;=2.5, G58="Tốt"),6750000, IF(AND(F58&gt;=2.5, G58="kHÁ"),6750000,0))))))))</f>
        <v>8500000</v>
      </c>
      <c r="I58" s="38">
        <f>L58</f>
        <v>-5950220</v>
      </c>
      <c r="J58" s="23">
        <f>H58</f>
        <v>8500000</v>
      </c>
      <c r="K58" s="24">
        <v>2549780</v>
      </c>
      <c r="L58" s="23">
        <f>K58-J58</f>
        <v>-5950220</v>
      </c>
    </row>
    <row r="59" spans="1:12" x14ac:dyDescent="0.25">
      <c r="A59" s="25"/>
      <c r="B59" s="25"/>
      <c r="C59" s="1"/>
      <c r="D59" s="1"/>
      <c r="E59" s="1"/>
      <c r="F59" s="15"/>
      <c r="G59" s="25"/>
      <c r="H59" s="34"/>
      <c r="I59" s="38"/>
      <c r="J59" s="23"/>
      <c r="K59" s="24"/>
      <c r="L59" s="25"/>
    </row>
    <row r="60" spans="1:12" x14ac:dyDescent="0.25">
      <c r="A60" s="25">
        <v>1</v>
      </c>
      <c r="B60" s="1" t="s">
        <v>30</v>
      </c>
      <c r="C60" s="13" t="s">
        <v>31</v>
      </c>
      <c r="D60" s="13" t="s">
        <v>32</v>
      </c>
      <c r="E60" s="1" t="s">
        <v>22</v>
      </c>
      <c r="F60" s="15">
        <v>3.81</v>
      </c>
      <c r="G60" s="25" t="s">
        <v>80</v>
      </c>
      <c r="H60" s="34">
        <f>IF(AND(F60&gt;=3.6,G60="Xuất sắc"),8500000,IF(AND(F60&gt;=3.6,G60="Tốt"),7500000,IF(AND(F60&gt;=3.2,G60="Xuất sắc"),7500000,IF(AND(F60&gt;=3.2,G60="Tốt"),7500000,IF(AND(F60&gt;=3.2, G60="khá"),6750000,IF(AND(F60&gt;=2.5, G60="Xuất sắc"),6750000,IF(AND(F60&gt;=2.5, G60="Tốt"),6750000, IF(AND(F60&gt;=2.5, G60="kHÁ"),6750000,0))))))))</f>
        <v>8500000</v>
      </c>
      <c r="I60" s="58">
        <f>SUM(L60:L65)</f>
        <v>-18452056</v>
      </c>
      <c r="J60" s="51">
        <f>SUM(H60:H61)</f>
        <v>15250000</v>
      </c>
      <c r="K60" s="49">
        <v>7649339</v>
      </c>
      <c r="L60" s="51">
        <f>K60-J60</f>
        <v>-7600661</v>
      </c>
    </row>
    <row r="61" spans="1:12" x14ac:dyDescent="0.25">
      <c r="A61" s="25">
        <v>2</v>
      </c>
      <c r="B61" s="1" t="s">
        <v>125</v>
      </c>
      <c r="C61" s="13" t="s">
        <v>126</v>
      </c>
      <c r="D61" s="13" t="s">
        <v>32</v>
      </c>
      <c r="E61" s="1" t="s">
        <v>22</v>
      </c>
      <c r="F61" s="15">
        <v>3.67</v>
      </c>
      <c r="G61" s="25" t="s">
        <v>82</v>
      </c>
      <c r="H61" s="34">
        <f>IF(AND(F61&gt;=3.6,G61="Xuất sắc"),8500000,IF(AND(F61&gt;=3.6,G61="Tốt"),7500000,IF(AND(F61&gt;=3.2,G61="Xuất sắc"),7500000,IF(AND(F61&gt;=3.2,G61="Tốt"),7500000,IF(AND(F61&gt;=3.2, G61="khá"),6750000,IF(AND(F61&gt;=2.5, G61="Xuất sắc"),6750000,IF(AND(F61&gt;=2.5, G61="Tốt"),6750000, IF(AND(F61&gt;=2.5, G61="kHÁ"),6750000,0))))))))</f>
        <v>6750000</v>
      </c>
      <c r="I61" s="59"/>
      <c r="J61" s="53"/>
      <c r="K61" s="54"/>
      <c r="L61" s="53"/>
    </row>
    <row r="62" spans="1:12" x14ac:dyDescent="0.25">
      <c r="A62" s="25">
        <v>3</v>
      </c>
      <c r="B62" s="1" t="s">
        <v>123</v>
      </c>
      <c r="C62" s="13" t="s">
        <v>124</v>
      </c>
      <c r="D62" s="13" t="s">
        <v>35</v>
      </c>
      <c r="E62" s="1" t="s">
        <v>22</v>
      </c>
      <c r="F62" s="15">
        <v>3.2</v>
      </c>
      <c r="G62" s="25" t="s">
        <v>82</v>
      </c>
      <c r="H62" s="34">
        <f t="shared" ref="H62:H65" si="9">IF(AND(F62&gt;=3.6,G62="Xuất sắc"),8500000,IF(AND(F62&gt;=3.6,G62="Tốt"),7500000,IF(AND(F62&gt;=3.2,G62="Xuất sắc"),7500000,IF(AND(F62&gt;=3.2,G62="Tốt"),7500000,IF(AND(F62&gt;=3.2, G62="khá"),6750000,IF(AND(F62&gt;=2.5, G62="Xuất sắc"),6750000,IF(AND(F62&gt;=2.5, G62="Tốt"),6750000, IF(AND(F62&gt;=2.5, G62="kHÁ"),6750000,0))))))))</f>
        <v>6750000</v>
      </c>
      <c r="I62" s="59"/>
      <c r="J62" s="57">
        <f>SUM(H62:H65)</f>
        <v>27000000</v>
      </c>
      <c r="K62" s="65">
        <v>16148605</v>
      </c>
      <c r="L62" s="57">
        <f>K62-J62</f>
        <v>-10851395</v>
      </c>
    </row>
    <row r="63" spans="1:12" x14ac:dyDescent="0.25">
      <c r="A63" s="25">
        <v>4</v>
      </c>
      <c r="B63" s="1" t="s">
        <v>33</v>
      </c>
      <c r="C63" s="13" t="s">
        <v>34</v>
      </c>
      <c r="D63" s="13" t="s">
        <v>35</v>
      </c>
      <c r="E63" s="1" t="s">
        <v>22</v>
      </c>
      <c r="F63" s="15">
        <v>3.17</v>
      </c>
      <c r="G63" s="25" t="s">
        <v>81</v>
      </c>
      <c r="H63" s="34">
        <f t="shared" ref="H63" si="10">IF(AND(F63&gt;=3.6,G63="Xuất sắc"),8500000,IF(AND(F63&gt;=3.6,G63="Tốt"),7500000,IF(AND(F63&gt;=3.2,G63="Xuất sắc"),7500000,IF(AND(F63&gt;=3.2,G63="Tốt"),7500000,IF(AND(F63&gt;=3.2, G63="khá"),6750000,IF(AND(F63&gt;=2.5, G63="Xuất sắc"),6750000,IF(AND(F63&gt;=2.5, G63="Tốt"),6750000, IF(AND(F63&gt;=2.5, G63="kHÁ"),6750000,0))))))))</f>
        <v>6750000</v>
      </c>
      <c r="I63" s="59"/>
      <c r="J63" s="57"/>
      <c r="K63" s="65"/>
      <c r="L63" s="57"/>
    </row>
    <row r="64" spans="1:12" x14ac:dyDescent="0.25">
      <c r="A64" s="25">
        <v>5</v>
      </c>
      <c r="B64" s="1" t="s">
        <v>36</v>
      </c>
      <c r="C64" s="13" t="s">
        <v>37</v>
      </c>
      <c r="D64" s="13" t="s">
        <v>35</v>
      </c>
      <c r="E64" s="1" t="s">
        <v>22</v>
      </c>
      <c r="F64" s="15">
        <v>3.11</v>
      </c>
      <c r="G64" s="25" t="s">
        <v>81</v>
      </c>
      <c r="H64" s="34">
        <f t="shared" ref="H64" si="11">IF(AND(F64&gt;=3.6,G64="Xuất sắc"),8500000,IF(AND(F64&gt;=3.6,G64="Tốt"),7500000,IF(AND(F64&gt;=3.2,G64="Xuất sắc"),7500000,IF(AND(F64&gt;=3.2,G64="Tốt"),7500000,IF(AND(F64&gt;=3.2, G64="khá"),6750000,IF(AND(F64&gt;=2.5, G64="Xuất sắc"),6750000,IF(AND(F64&gt;=2.5, G64="Tốt"),6750000, IF(AND(F64&gt;=2.5, G64="kHÁ"),6750000,0))))))))</f>
        <v>6750000</v>
      </c>
      <c r="I64" s="59"/>
      <c r="J64" s="57"/>
      <c r="K64" s="65"/>
      <c r="L64" s="57"/>
    </row>
    <row r="65" spans="1:12" x14ac:dyDescent="0.25">
      <c r="A65" s="25">
        <v>6</v>
      </c>
      <c r="B65" s="1" t="s">
        <v>155</v>
      </c>
      <c r="C65" s="13" t="s">
        <v>156</v>
      </c>
      <c r="D65" s="13" t="s">
        <v>35</v>
      </c>
      <c r="E65" s="1" t="s">
        <v>22</v>
      </c>
      <c r="F65" s="15">
        <v>2.94</v>
      </c>
      <c r="G65" s="25" t="s">
        <v>82</v>
      </c>
      <c r="H65" s="34">
        <f t="shared" si="9"/>
        <v>6750000</v>
      </c>
      <c r="I65" s="59"/>
      <c r="J65" s="57"/>
      <c r="K65" s="65"/>
      <c r="L65" s="63"/>
    </row>
    <row r="66" spans="1:12" x14ac:dyDescent="0.25">
      <c r="A66" s="25"/>
      <c r="B66" s="1"/>
      <c r="C66" s="1"/>
      <c r="D66" s="1"/>
      <c r="E66" s="1"/>
      <c r="F66" s="15"/>
      <c r="G66" s="25"/>
      <c r="H66" s="34"/>
      <c r="I66" s="38"/>
      <c r="J66" s="23"/>
      <c r="K66" s="24"/>
      <c r="L66" s="25"/>
    </row>
    <row r="67" spans="1:12" x14ac:dyDescent="0.25">
      <c r="A67" s="25">
        <v>1</v>
      </c>
      <c r="B67" s="1" t="s">
        <v>119</v>
      </c>
      <c r="C67" s="13" t="s">
        <v>120</v>
      </c>
      <c r="D67" s="13" t="s">
        <v>49</v>
      </c>
      <c r="E67" s="1" t="s">
        <v>23</v>
      </c>
      <c r="F67" s="15">
        <v>2.5299999999999998</v>
      </c>
      <c r="G67" s="25" t="s">
        <v>81</v>
      </c>
      <c r="H67" s="34">
        <f t="shared" ref="H67" si="12">IF(AND(F67&gt;=3.6,G67="Xuất sắc"),8500000,IF(AND(F67&gt;=3.6,G67="Tốt"),7500000,IF(AND(F67&gt;=3.2,G67="Xuất sắc"),7500000,IF(AND(F67&gt;=3.2,G67="Tốt"),7500000,IF(AND(F67&gt;=3.2, G67="khá"),6750000,IF(AND(F67&gt;=2.5, G67="Xuất sắc"),6750000,IF(AND(F67&gt;=2.5, G67="Tốt"),6750000, IF(AND(F67&gt;=2.5, G67="kHÁ"),6750000,0))))))))</f>
        <v>6750000</v>
      </c>
      <c r="I67" s="38"/>
      <c r="J67" s="23">
        <f>H67</f>
        <v>6750000</v>
      </c>
      <c r="K67" s="24">
        <v>3399706</v>
      </c>
      <c r="L67" s="23">
        <f>K67-J67</f>
        <v>-3350294</v>
      </c>
    </row>
    <row r="68" spans="1:12" ht="27" customHeight="1" x14ac:dyDescent="0.25">
      <c r="A68" s="25"/>
      <c r="B68" s="25"/>
      <c r="C68" s="4" t="s">
        <v>9</v>
      </c>
      <c r="D68" s="4"/>
      <c r="E68" s="4"/>
      <c r="F68" s="4"/>
      <c r="G68" s="4"/>
      <c r="H68" s="7">
        <f>SUM(H5:H67)</f>
        <v>403000000</v>
      </c>
      <c r="I68" s="40"/>
      <c r="J68" s="7">
        <f>SUM(J5:J67)</f>
        <v>396250000</v>
      </c>
      <c r="K68" s="21">
        <f>SUM(K5:K67)</f>
        <v>379058249</v>
      </c>
      <c r="L68" s="7">
        <f t="shared" ref="L68" si="13">SUM(L5:L67)</f>
        <v>-17191751</v>
      </c>
    </row>
    <row r="69" spans="1:12" ht="19.5" customHeight="1" x14ac:dyDescent="0.25">
      <c r="A69" s="26"/>
      <c r="B69" s="26"/>
      <c r="D69" s="26"/>
      <c r="E69" s="26"/>
      <c r="H69" s="8"/>
    </row>
    <row r="70" spans="1:12" ht="18.75" customHeight="1" x14ac:dyDescent="0.25">
      <c r="B70" s="55" t="s">
        <v>6</v>
      </c>
      <c r="C70" s="55"/>
      <c r="D70" s="55"/>
      <c r="E70" s="28"/>
      <c r="F70" s="16">
        <v>393507001</v>
      </c>
      <c r="G70" s="27" t="s">
        <v>10</v>
      </c>
    </row>
    <row r="71" spans="1:12" s="14" customFormat="1" ht="21" customHeight="1" x14ac:dyDescent="0.25">
      <c r="A71" s="30"/>
      <c r="B71" s="55" t="s">
        <v>7</v>
      </c>
      <c r="C71" s="55"/>
      <c r="D71" s="55"/>
      <c r="E71" s="28"/>
      <c r="F71" s="16">
        <f>H68</f>
        <v>403000000</v>
      </c>
      <c r="G71" s="27" t="s">
        <v>10</v>
      </c>
      <c r="H71" s="66" t="s">
        <v>160</v>
      </c>
      <c r="I71" s="41"/>
      <c r="J71" s="17"/>
      <c r="K71" s="22"/>
      <c r="L71" s="27"/>
    </row>
    <row r="72" spans="1:12" s="14" customFormat="1" ht="24" customHeight="1" x14ac:dyDescent="0.25">
      <c r="A72" s="35"/>
      <c r="B72" s="55" t="s">
        <v>12</v>
      </c>
      <c r="C72" s="55"/>
      <c r="D72" s="55"/>
      <c r="E72" s="28"/>
      <c r="F72" s="17">
        <f>F70-F71</f>
        <v>-9492999</v>
      </c>
      <c r="G72" s="27" t="s">
        <v>10</v>
      </c>
      <c r="H72" s="31"/>
      <c r="I72" s="42"/>
      <c r="J72" s="17"/>
      <c r="K72" s="22"/>
      <c r="L72" s="27"/>
    </row>
    <row r="73" spans="1:12" s="14" customFormat="1" ht="15" customHeight="1" x14ac:dyDescent="0.25">
      <c r="A73" s="35"/>
      <c r="B73" s="28"/>
      <c r="C73" s="28"/>
      <c r="D73" s="28"/>
      <c r="E73" s="28"/>
      <c r="F73" s="17"/>
      <c r="G73" s="27"/>
      <c r="H73" s="31"/>
      <c r="I73" s="42"/>
      <c r="J73" s="17"/>
      <c r="K73" s="22"/>
      <c r="L73" s="27"/>
    </row>
    <row r="74" spans="1:12" s="14" customFormat="1" x14ac:dyDescent="0.25">
      <c r="A74" s="35"/>
      <c r="B74" s="35"/>
      <c r="C74" s="35"/>
      <c r="D74" s="35"/>
      <c r="E74" s="35"/>
      <c r="F74" s="64" t="s">
        <v>159</v>
      </c>
      <c r="G74" s="64"/>
      <c r="H74" s="64"/>
      <c r="I74" s="64"/>
      <c r="J74" s="17"/>
      <c r="K74" s="22"/>
      <c r="L74" s="27"/>
    </row>
    <row r="75" spans="1:12" s="14" customFormat="1" x14ac:dyDescent="0.25">
      <c r="A75" s="35"/>
      <c r="B75" s="35"/>
      <c r="C75" s="26" t="s">
        <v>8</v>
      </c>
      <c r="D75" s="35"/>
      <c r="E75" s="35"/>
      <c r="F75" s="62" t="s">
        <v>13</v>
      </c>
      <c r="G75" s="62"/>
      <c r="H75" s="62"/>
      <c r="I75" s="62"/>
      <c r="J75" s="17"/>
      <c r="K75" s="22"/>
      <c r="L75" s="27"/>
    </row>
    <row r="76" spans="1:12" s="14" customFormat="1" x14ac:dyDescent="0.25">
      <c r="A76" s="35"/>
      <c r="B76" s="35"/>
      <c r="C76" s="35"/>
      <c r="D76" s="35"/>
      <c r="E76" s="35"/>
      <c r="F76" s="27"/>
      <c r="G76" s="27"/>
      <c r="H76" s="31"/>
      <c r="I76" s="42"/>
      <c r="J76" s="17"/>
      <c r="K76" s="22"/>
      <c r="L76" s="27"/>
    </row>
    <row r="77" spans="1:12" s="14" customFormat="1" x14ac:dyDescent="0.25">
      <c r="A77" s="35"/>
      <c r="B77" s="35"/>
      <c r="C77" s="35"/>
      <c r="D77" s="35"/>
      <c r="E77" s="35"/>
      <c r="F77" s="27"/>
      <c r="G77" s="27"/>
      <c r="H77" s="31"/>
      <c r="I77" s="42"/>
      <c r="J77" s="17"/>
      <c r="K77" s="22"/>
      <c r="L77" s="27"/>
    </row>
    <row r="78" spans="1:12" s="14" customFormat="1" x14ac:dyDescent="0.25">
      <c r="A78" s="35"/>
      <c r="B78" s="35"/>
      <c r="C78" s="35"/>
      <c r="D78" s="35"/>
      <c r="E78" s="35"/>
      <c r="F78" s="27"/>
      <c r="G78" s="27"/>
      <c r="H78" s="31"/>
      <c r="I78" s="42"/>
      <c r="J78" s="17"/>
      <c r="K78" s="22"/>
      <c r="L78" s="27"/>
    </row>
    <row r="79" spans="1:12" s="14" customFormat="1" x14ac:dyDescent="0.25">
      <c r="A79" s="35"/>
      <c r="B79" s="35"/>
      <c r="C79" s="27" t="s">
        <v>11</v>
      </c>
      <c r="D79" s="35"/>
      <c r="E79" s="35"/>
      <c r="F79" s="62" t="s">
        <v>17</v>
      </c>
      <c r="G79" s="62"/>
      <c r="H79" s="62"/>
      <c r="I79" s="62"/>
      <c r="J79" s="17"/>
      <c r="K79" s="22"/>
      <c r="L79" s="27"/>
    </row>
    <row r="80" spans="1:12" s="9" customFormat="1" x14ac:dyDescent="0.25">
      <c r="A80" s="36"/>
      <c r="B80" s="36"/>
      <c r="C80" s="36"/>
      <c r="D80" s="36"/>
      <c r="E80" s="36"/>
      <c r="F80" s="10"/>
      <c r="G80" s="10"/>
      <c r="H80" s="32"/>
      <c r="I80" s="42"/>
      <c r="J80" s="18"/>
      <c r="K80" s="22"/>
      <c r="L80" s="10"/>
    </row>
    <row r="81" spans="1:12" s="11" customFormat="1" x14ac:dyDescent="0.25">
      <c r="A81" s="37"/>
      <c r="B81" s="37"/>
      <c r="C81" s="36"/>
      <c r="D81" s="37"/>
      <c r="E81" s="37"/>
      <c r="F81" s="12"/>
      <c r="G81" s="12"/>
      <c r="H81" s="33"/>
      <c r="I81" s="39"/>
      <c r="J81" s="19"/>
      <c r="K81" s="20"/>
      <c r="L81" s="12"/>
    </row>
    <row r="82" spans="1:12" s="11" customFormat="1" x14ac:dyDescent="0.25">
      <c r="A82" s="37"/>
      <c r="B82" s="37"/>
      <c r="C82" s="37"/>
      <c r="D82" s="37"/>
      <c r="E82" s="37"/>
      <c r="F82" s="12"/>
      <c r="G82" s="12"/>
      <c r="H82" s="33"/>
      <c r="I82" s="39"/>
      <c r="J82" s="19"/>
      <c r="K82" s="20"/>
      <c r="L82" s="12"/>
    </row>
    <row r="83" spans="1:12" s="11" customFormat="1" x14ac:dyDescent="0.25">
      <c r="A83" s="37"/>
      <c r="B83" s="37"/>
      <c r="C83" s="37"/>
      <c r="D83" s="37"/>
      <c r="E83" s="37"/>
      <c r="F83" s="12"/>
      <c r="G83" s="12"/>
      <c r="H83" s="33"/>
      <c r="I83" s="39"/>
      <c r="J83" s="19"/>
      <c r="K83" s="20"/>
      <c r="L83" s="12"/>
    </row>
    <row r="84" spans="1:12" s="11" customFormat="1" x14ac:dyDescent="0.25">
      <c r="A84" s="37"/>
      <c r="B84" s="37"/>
      <c r="C84" s="37"/>
      <c r="D84" s="37"/>
      <c r="E84" s="37"/>
      <c r="F84" s="12"/>
      <c r="G84" s="12"/>
      <c r="H84" s="33"/>
      <c r="I84" s="39"/>
      <c r="J84" s="19"/>
      <c r="K84" s="20"/>
      <c r="L84" s="12"/>
    </row>
    <row r="85" spans="1:12" s="11" customFormat="1" x14ac:dyDescent="0.25">
      <c r="A85" s="37"/>
      <c r="B85" s="37"/>
      <c r="C85" s="37"/>
      <c r="D85" s="37"/>
      <c r="E85" s="37"/>
      <c r="F85" s="12"/>
      <c r="G85" s="12"/>
      <c r="H85" s="33"/>
      <c r="I85" s="39"/>
      <c r="J85" s="19"/>
      <c r="K85" s="20"/>
      <c r="L85" s="12"/>
    </row>
  </sheetData>
  <sortState xmlns:xlrd2="http://schemas.microsoft.com/office/spreadsheetml/2017/richdata2" ref="A5:I79">
    <sortCondition ref="D5:D79"/>
    <sortCondition ref="C5:C79"/>
    <sortCondition ref="B5:B79"/>
  </sortState>
  <mergeCells count="35">
    <mergeCell ref="L11:L14"/>
    <mergeCell ref="J60:J61"/>
    <mergeCell ref="K60:K61"/>
    <mergeCell ref="L60:L61"/>
    <mergeCell ref="F79:I79"/>
    <mergeCell ref="F75:I75"/>
    <mergeCell ref="J17:J31"/>
    <mergeCell ref="K17:K31"/>
    <mergeCell ref="L17:L31"/>
    <mergeCell ref="J32:J52"/>
    <mergeCell ref="K32:K52"/>
    <mergeCell ref="L32:L52"/>
    <mergeCell ref="L53:L56"/>
    <mergeCell ref="L62:L65"/>
    <mergeCell ref="F74:I74"/>
    <mergeCell ref="K62:K65"/>
    <mergeCell ref="K5:K6"/>
    <mergeCell ref="L5:L6"/>
    <mergeCell ref="K7:K8"/>
    <mergeCell ref="J7:J8"/>
    <mergeCell ref="L7:L8"/>
    <mergeCell ref="B72:D72"/>
    <mergeCell ref="A2:I2"/>
    <mergeCell ref="J62:J65"/>
    <mergeCell ref="I17:I56"/>
    <mergeCell ref="J5:J6"/>
    <mergeCell ref="I60:I65"/>
    <mergeCell ref="J53:J56"/>
    <mergeCell ref="I5:I9"/>
    <mergeCell ref="I11:I14"/>
    <mergeCell ref="K53:K56"/>
    <mergeCell ref="J11:J14"/>
    <mergeCell ref="K11:K14"/>
    <mergeCell ref="B70:D70"/>
    <mergeCell ref="B71:D71"/>
  </mergeCells>
  <pageMargins left="0.45" right="0.2" top="0.75" bottom="0.5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2019-04-12T02:01:23Z</cp:lastPrinted>
  <dcterms:created xsi:type="dcterms:W3CDTF">2017-03-09T02:55:25Z</dcterms:created>
  <dcterms:modified xsi:type="dcterms:W3CDTF">2022-11-08T04:03:26Z</dcterms:modified>
</cp:coreProperties>
</file>